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101_101.1" sheetId="3" r:id="rId3"/>
    <sheet name="SO 101_101.2" sheetId="4" r:id="rId4"/>
    <sheet name="SO 101_101.3" sheetId="5" r:id="rId5"/>
    <sheet name="SO 101_101.4" sheetId="6" r:id="rId6"/>
    <sheet name="SO 181" sheetId="7" r:id="rId7"/>
  </sheets>
  <definedNames/>
  <calcPr/>
  <webPublishing/>
</workbook>
</file>

<file path=xl/sharedStrings.xml><?xml version="1.0" encoding="utf-8"?>
<sst xmlns="http://schemas.openxmlformats.org/spreadsheetml/2006/main" count="765" uniqueCount="196">
  <si>
    <t>ASPE10</t>
  </si>
  <si>
    <t>S</t>
  </si>
  <si>
    <t>Soupis prací objektu</t>
  </si>
  <si>
    <t xml:space="preserve">Stavba: </t>
  </si>
  <si>
    <t>L-22-073-000</t>
  </si>
  <si>
    <t>III/3842 Žebětín - Ostrovačice</t>
  </si>
  <si>
    <t>O</t>
  </si>
  <si>
    <t>Objekt:</t>
  </si>
  <si>
    <t>SO 000</t>
  </si>
  <si>
    <t>Vedlejší a ostatní náklady</t>
  </si>
  <si>
    <t>O1</t>
  </si>
  <si>
    <t>Rozpočet:</t>
  </si>
  <si>
    <t>0,00</t>
  </si>
  <si>
    <t>15,00</t>
  </si>
  <si>
    <t>21,00</t>
  </si>
  <si>
    <t>1</t>
  </si>
  <si>
    <t>3</t>
  </si>
  <si>
    <t>2</t>
  </si>
  <si>
    <t>Ostatní</t>
  </si>
  <si>
    <t>náklady</t>
  </si>
  <si>
    <t>Typ</t>
  </si>
  <si>
    <t>0</t>
  </si>
  <si>
    <t>Poř. číslo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</si>
  <si>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</si>
  <si>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</si>
  <si>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</si>
  <si>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</si>
  <si>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</si>
  <si>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</si>
  <si>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</si>
  <si>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</si>
  <si>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</si>
  <si>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</si>
  <si>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</si>
  <si>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</si>
  <si>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</si>
  <si>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</si>
  <si>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</si>
  <si>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</si>
  <si>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02944</t>
  </si>
  <si>
    <t/>
  </si>
  <si>
    <t>OSTAT POŽADAVKY - DOKUMENTACE SKUTEČ PROVEDENÍ V DIGIT FORMĚ</t>
  </si>
  <si>
    <t>KPL</t>
  </si>
  <si>
    <t>PP</t>
  </si>
  <si>
    <t>Dokumentace skutečného provedení stavby (dále jen DSPS) - popsáno v obchodních podmínkách</t>
  </si>
  <si>
    <t>VV</t>
  </si>
  <si>
    <t>TS</t>
  </si>
  <si>
    <t>zahrnuje veškeré náklady spojené s objednatelem požadovanými pracemi</t>
  </si>
  <si>
    <t>029113</t>
  </si>
  <si>
    <t>OSTATNÍ POŽADAVKY - GEODETICKÉ ZAMĚŘENÍ - CELKY</t>
  </si>
  <si>
    <t>Geodetické zaměření stavby - popsáno v obchodních podmínkách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</si>
  <si>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</si>
  <si>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</si>
  <si>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</si>
  <si>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</si>
  <si>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</si>
  <si>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00003</t>
  </si>
  <si>
    <t>R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</si>
  <si>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</si>
  <si>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</si>
  <si>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</si>
  <si>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</si>
  <si>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</si>
  <si>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</si>
  <si>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</si>
  <si>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7</t>
  </si>
  <si>
    <t>00007</t>
  </si>
  <si>
    <t>Zajištění povolení užívání veřejného prostranství - popsáno v obchodních podmínkách</t>
  </si>
  <si>
    <t>8</t>
  </si>
  <si>
    <t>00008</t>
  </si>
  <si>
    <t>Zajištění přístupů a příjezdů k sousedním nemovitostem  - popsáno v obchodních podmínkách, v zákoně č. 13/1997 Sb., a vyhlášce č. 104/1997</t>
  </si>
  <si>
    <t>11</t>
  </si>
  <si>
    <t>00011</t>
  </si>
  <si>
    <t>Ohlašování pohybu třetích osob na staveništi - popsáno v obchodních podmínkách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</si>
  <si>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</si>
  <si>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</si>
  <si>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</si>
  <si>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</si>
  <si>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</si>
  <si>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</si>
  <si>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18</t>
  </si>
  <si>
    <t>00018</t>
  </si>
  <si>
    <t>Návrh technologického postupu prací - popsáno v obchodních podmínkách</t>
  </si>
  <si>
    <t>SO 101</t>
  </si>
  <si>
    <t>101.1</t>
  </si>
  <si>
    <t>Komunikace</t>
  </si>
  <si>
    <t>014102</t>
  </si>
  <si>
    <t>X</t>
  </si>
  <si>
    <t>POPLATKY ZA SKLÁDKU</t>
  </si>
  <si>
    <t>T</t>
  </si>
  <si>
    <t>mat. z krajnic 
20 03 03 - Uliční smetky "O" z části pak zemina (z odstraňovaných nezpevněných krajnic).</t>
  </si>
  <si>
    <t>"12920.X" 32,5*2,0=65,0 [A]</t>
  </si>
  <si>
    <t>zahrnuje veškeré poplatky provozovateli skládky související s uložením odpadu na skládce.</t>
  </si>
  <si>
    <t>Zemní práce</t>
  </si>
  <si>
    <t>11372</t>
  </si>
  <si>
    <t>FRÉZOVÁNÍ ZPEVNĚNÝCH PLOCH ASFALTOVÝCH</t>
  </si>
  <si>
    <t>M3</t>
  </si>
  <si>
    <t>Frézování horních 5 cm (Z.Ú - K.Ú.) asfaltových vrstev neobsahující dle diagnostiky dechty Včetně  odvozu a likvidace v režii zhotovitele. 
Je třeba dodržet st. a tl. vzhledem k požadované reprofilaci trasy a zejména k přihlédnutí k obsahu PAU. viz. související dokumentace k projektu! 
Včetně  odvozu a likvidace v režii zhotovitele (tj. bez poplatku za skládku). Odvozná vzdálenost v režii zhotovitele.</t>
  </si>
  <si>
    <t>(7800-5100)*6*0,05=810,0 [A] 
Množství na základě ortofotomap a rekognoskace na místě.</t>
  </si>
  <si>
    <t>Položka zahrnuje veškerou manipulaci s vybouranou sutí a s vybouranými hmotami vč. uložení na skládku. Nezahrnuje poplatek za skládku,</t>
  </si>
  <si>
    <t>113764</t>
  </si>
  <si>
    <t>FRÉZOVÁNÍ DRÁŽKY PRŮŘEZU DO 400MM2 V ASFALTOVÉ VOZOVCE</t>
  </si>
  <si>
    <t>M</t>
  </si>
  <si>
    <t>"prořezání" středové spáry v případě pokládky po polovinách 
(další technologické spáry jako jsou napojení v křiž., pracovní spáry, začátek, konec úseku atd.  jsou součástí položek nových asf. vrstev!)</t>
  </si>
  <si>
    <t>7800-5100=2 700,0 [A] 
Množství na základě ortofotomap a rekognoskace na místě.</t>
  </si>
  <si>
    <t>Položka zahrnuje veškerou manipulaci s vybouranou sutí a s vybouranými hmotami vč. uložení na skládku.</t>
  </si>
  <si>
    <t>12920</t>
  </si>
  <si>
    <t>ČIŠTĚNÍ KRAJNIC OD NÁNOSU</t>
  </si>
  <si>
    <t>Dočištění zanesených krajnic ve vybraných úsecích.</t>
  </si>
  <si>
    <t>32,5=32,5 [A] 
Množství na základě ortofotomap a rekognoskace na místě.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</si>
  <si>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</si>
  <si>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17120</t>
  </si>
  <si>
    <t>ULOŽENÍ SYPANINY DO NÁSYPŮ A NA SKLÁDKY BEZ ZHUTNĚNÍ</t>
  </si>
  <si>
    <t>Veškerá potřebná manipulace s mat. z položky "12920"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</si>
  <si>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</si>
  <si>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12</t>
  </si>
  <si>
    <t>572213</t>
  </si>
  <si>
    <t>A</t>
  </si>
  <si>
    <t>SPOJOVACÍ POSTŘIK Z EMULZE DO 0,5KG/M2</t>
  </si>
  <si>
    <t>M2</t>
  </si>
  <si>
    <t>Spojovací postřik z kationaktivní asfaltové emulze 0,40 kg/m2 PS-C ČSN 73 6129</t>
  </si>
  <si>
    <t>(7800-5100)*6=16 200,0 [A] 
Množství na základě ortofotomap a rekognoskace na místě.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</si>
  <si>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</si>
  <si>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17</t>
  </si>
  <si>
    <t>574A44</t>
  </si>
  <si>
    <t>ASFALTOVÝ BETON PRO OBRUSNÉ VRSTVY ACO 11+, 11S TL. 50MM</t>
  </si>
  <si>
    <t>Asfaltový beton pro obrusné vrstvy s asfaltovým pojivem 50/70 ACO 11+ ;50 mm ČSN 73 6121 
včetně prořezání a prolití  technologických spar jako jsou napojení v křiž., pracovní spáry, začátek, konec úseku atd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</si>
  <si>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</si>
  <si>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Ostatní konstrukce a práce</t>
  </si>
  <si>
    <t>21</t>
  </si>
  <si>
    <t>91228</t>
  </si>
  <si>
    <t>SMĚROVÉ SLOUPKY Z PLAST HMOT VČETNĚ ODRAZNÉHO PÁSKU</t>
  </si>
  <si>
    <t>KUS</t>
  </si>
  <si>
    <t>Doplnění stávajících směr. sloupků.</t>
  </si>
  <si>
    <t>1=1,0 [A] barvy červené KULATÉ 
1=1,0 [B] barvy bílé 
Celkem: A+B=2,0 [C]</t>
  </si>
  <si>
    <t>položka zahrnuje: 
- dodání a osazení sloupku včetně nutných zemních prací 
- vnitrostaveništní a mimostaveništní doprava 
- odrazky plastové nebo z retroreflexní fólie</t>
  </si>
  <si>
    <t>23</t>
  </si>
  <si>
    <t>91267</t>
  </si>
  <si>
    <t>ODRAZKY NA SVODIDLA</t>
  </si>
  <si>
    <t>Doplnění chybějících odrazek do prolisu svodnice svodide (nové i stávající)l</t>
  </si>
  <si>
    <t>1=1,0 [A]</t>
  </si>
  <si>
    <t>- kompletní dodávka se všemi pomocnými a doplňujícími pracemi a součástmi</t>
  </si>
  <si>
    <t>24</t>
  </si>
  <si>
    <t>915111</t>
  </si>
  <si>
    <t>VODOROVNÉ DOPRAVNÍ ZNAČENÍ BARVOU HLADKÉ - DODÁVKA A POKLÁDKA</t>
  </si>
  <si>
    <t>nové VDZ</t>
  </si>
  <si>
    <t>V4 (0.125)   
(7800-5100)*0,125*2=675,0 [D]</t>
  </si>
  <si>
    <t>položka zahrnuje: 
- dodání a pokládku nátěrového materiálu (měří se pouze natíraná plocha) 
- předznačení a reflexní úpravu</t>
  </si>
  <si>
    <t>27</t>
  </si>
  <si>
    <t>931324</t>
  </si>
  <si>
    <t>TĚSNĚNÍ DILATAČ SPAR ASF ZÁLIVKOU MODIFIK PRŮŘ DO 400MM2</t>
  </si>
  <si>
    <t>"těsnění"středové spáry z položky "113764" v případě pokládky po polovinách 
(další technologické spáry jako jsou napojení v křiž., pracovní spáry, začátek, konec úseku atd.  jsou součástí položek nových asf. vrstev!)</t>
  </si>
  <si>
    <t>7800-5100=2 700,0 [A] 
Pouze v případě pokládky po polovinách</t>
  </si>
  <si>
    <t>položka zahrnuje dodávku a osazení předepsaného materiálu, očištění ploch spáry před úpravou, očištění okolí spáry po úpravě 
nezahrnuje těsnící profil</t>
  </si>
  <si>
    <t>28</t>
  </si>
  <si>
    <t>93808</t>
  </si>
  <si>
    <t>OČIŠTĚNÍ VOZOVEK ZAMETENÍM</t>
  </si>
  <si>
    <t>Bude provedeno z důvodů vizuální prohlídky a určení rozsahu sanací na KD stavby.</t>
  </si>
  <si>
    <t>položka zahrnuje očištění předepsaným způsobem včetně odklizení vzniklého odpadu</t>
  </si>
  <si>
    <t>29</t>
  </si>
  <si>
    <t>93811</t>
  </si>
  <si>
    <t>OČIŠTĚNÍ ASFALTOVÝCH VOZOVEK UMYTÍM VODOU</t>
  </si>
  <si>
    <t>101.2</t>
  </si>
  <si>
    <t>Typ "1.A" sanace samostatných trhlin neporušených dle TP115 (8.2.1.1)</t>
  </si>
  <si>
    <t>577A2</t>
  </si>
  <si>
    <t>VÝSPRAVA TRHLIN ASFALTOVOU ZÁLIVKOU MODIFIK</t>
  </si>
  <si>
    <t>TYP "1" sanace samostatných trhlin při průměrné vzdálenosti trhlin &gt;10m ... jedná se o neporušené trhliny: trhliny se profrézují tak, aby vznikla komůrka o rozměrech 40 - 80  mm a hloubky 40 - 60 mm, vyčistí se, stěny se opatří penetračně adhezním nátěrem a vyplní se modifikovanou hmotou za horka (dle TP115  8.2.1.1)</t>
  </si>
  <si>
    <t>(0,05*15600)/1,6=487,5 [A] 
(5 procent celkové plochy)/přepočteno na délku</t>
  </si>
  <si>
    <t>- vyfrézování drážky šířky do 20mm hloubky do 40mm 
- vyčištění 
- nátěr 
- výplň předepsanou zálivkovou hmotou</t>
  </si>
  <si>
    <t>101.3</t>
  </si>
  <si>
    <t>Typ "1.B" sanace samostatných trhlin dle TP115 (8.2.3.1 a 8.2.1.2)</t>
  </si>
  <si>
    <t>572224</t>
  </si>
  <si>
    <t>SPOJOVACÍ POSTŘIK Z MODIFIK EMULZE DO 1,0KG/M2</t>
  </si>
  <si>
    <t>TYP "1" sanace samostatných trhlin  
při průměrné vzdálenosti trhlin &gt;10m provedení asfaltové pružné membrány z asfaltové polymerem modifikované emulze s výztužnou vložkou (dle TP115  8.2.1.2) : frézovaná plocha kolem trhliny se očistí na šířku min.800mm na každou stranu trhliny, trhliny se proříznou na hloubku min. 35mm a šířku 10 - 30 mm, vyčistí, opatří nátěrem a zalijí pružnou asfaltovou zálivkou, na upravené ploše se provede postřik polymerem modifikovanou asfaltovou emulzí (1 - 1,5 kg/m2)do něhož se položí pásy výztužné vložky tvořené z geotextílie a dvouosé geomříže, pevnost v tahu min 20kN, pevnost v tahu min. 20 kN, velikost oka geomříže min 30 x 30 mm (dle TP115  8.2.5 tab. 4)</t>
  </si>
  <si>
    <t>0,1*15600=1 560,0 [A] 
10 procent celkové plochy</t>
  </si>
  <si>
    <t>57476</t>
  </si>
  <si>
    <t>VOZOVKOVÉ VÝZTUŽNÉ VRSTVY Z GEOMŘÍŽOVINY S TKANINOU</t>
  </si>
  <si>
    <t>Součást asfaltové pružné membrány skládající se z geotextilie a dvouosé geomříže, které prošitím nebo tepelným spojením musí tvořit jediný celek. 
Indexová pevnost */ min 50 kN  - ISO 3341 
Pevnost v tahu   min. 20kN  - ČSN EN ISO 10319 
Indexová tažnost */  max 3% ISO 3341 
Tažnost    max 5%   ČSN EN ISO 10319 
Velikost oka geomříže  min.  30 x 30 mm 
*/ Indexové údaje lze použít pouze pro výrobky ze skelných vláken 
0,1*15600=1 560,0 [A] 
10 procent celkové plochy</t>
  </si>
  <si>
    <t>- dodání geomříže v požadované kvalitě a v množství včetně přesahů (přesahy započteny v jednotkové ceně) 
- očištění podkladu 
- pokládka geomříže dle předepsaného technologického předpisu</t>
  </si>
  <si>
    <t>(0,1*15600)/1,6=975,0 [A] 
(10 procent celkové plochy)/přepočteno na délku</t>
  </si>
  <si>
    <t>101.4</t>
  </si>
  <si>
    <t>Typ "2" lokální částečné sanace</t>
  </si>
  <si>
    <t>Včetně  odvozu a likvidace v režii zhotovitele. 
Je třeba dodržet st. a tl. vzhledem k požadované reprofilaci trasy a zejména k přihlédnutí k obsahu PAU. viz. související dokumentace k projektu! 
Včetně  odvozu a likvidace v režii zhotovitele (tj. bez poplatku za skládku). Odvozná vzdálenost v režii zhotovitele.</t>
  </si>
  <si>
    <t>0,2*15600*0,05=156,0 [A] 
20 procent celkové plochy</t>
  </si>
  <si>
    <t>Položka zahrnuje veškerou manipulaci s vybouranou sutí a s vybouranými hmotami vč. uložení na skládku. Nezahrnuje poplatek za skládku</t>
  </si>
  <si>
    <t>0,2*15600=3 120,0 [A] 
20 procent celkové plochy</t>
  </si>
  <si>
    <t>574A34</t>
  </si>
  <si>
    <t>ASFALTOVÝ BETON PRO OBRUSNÉ VRSTVY ACO 11+, 11S TL. 40MM</t>
  </si>
  <si>
    <t>Asfaltový beton pro obrusné vrstvy s asfaltovým pojivem 50/70 ACO 11+ ;40 mm ČSN 73 6121</t>
  </si>
  <si>
    <t>SO 181</t>
  </si>
  <si>
    <t>Dopravní opatření</t>
  </si>
  <si>
    <t>02720</t>
  </si>
  <si>
    <t>01</t>
  </si>
  <si>
    <t>POMOC PRÁCE ZŘÍZ NEBO ZAJIŠŤ REGULACI A OCHRANU DOPRAVY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</si>
  <si>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demontáže. Vše v režii zhotovitele. 
Zahrnuje: 
-pronájem dopravního značení 
-kompletní dopravní opatření při stavbě 
-kompletní provedení dle navrženého vedení dopravy 
-včetně nákladů na přesuny dopravního značení dle jednotlivých fází výstavby, resp. dle potřeby 
-vč. nákladů na zakrytí nebo dočasné odstranění, odvoz, uložení a zpětnou montáž dopravního značení, které musí být po dobu výstavby zneplatněno 
-vč. veškerých nákladů spojených s pronájmem, dopravou, údržbou, přemisťováním, montáží, demontáží SEMAFOROVÝCH PŘENOSNĆH SOUPRAV</t>
  </si>
  <si>
    <t>zahrnuje veškeré náklady spojené s objednatelem požadovanými zařízeními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</si>
</sst>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18</v>
      </c>
      <c s="32">
        <f>0+I9</f>
      </c>
      <c r="O3" t="s">
        <v>12</v>
      </c>
      <c t="s">
        <v>17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17</v>
      </c>
    </row>
    <row r="5" spans="1:16" ht="12.75" customHeight="1">
      <c r="A5" t="s">
        <v>10</v>
      </c>
      <c s="12" t="s">
        <v>11</v>
      </c>
      <c s="13" t="s">
        <v>18</v>
      </c>
      <c s="5"/>
      <c s="14" t="s">
        <v>19</v>
      </c>
      <c s="5"/>
      <c s="5"/>
      <c s="5"/>
      <c s="5"/>
      <c r="O5" t="s">
        <v>14</v>
      </c>
      <c t="s">
        <v>17</v>
      </c>
    </row>
    <row r="6" spans="1:9" ht="12.75" customHeight="1">
      <c r="A6" s="11" t="s">
        <v>20</v>
      </c>
      <c s="11" t="s">
        <v>22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21</v>
      </c>
      <c s="11" t="s">
        <v>15</v>
      </c>
      <c s="11" t="s">
        <v>17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21</v>
      </c>
      <c s="19"/>
      <c s="21" t="s">
        <v>37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38</v>
      </c>
      <c s="23" t="s">
        <v>17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ROUND(ROUND(H10,2)*ROUND(G10,1),2)</f>
      </c>
      <c r="O10">
        <f>(I10*21)/100</f>
      </c>
      <c t="s">
        <v>17</v>
      </c>
    </row>
    <row r="11" spans="1:5" ht="25.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ROUND(ROUND(H14,2)*ROUND(G14,1),2)</f>
      </c>
      <c r="O14">
        <f>(I14*21)/100</f>
      </c>
      <c t="s">
        <v>17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28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ROUND(ROUND(H18,2)*ROUND(G18,1),2)</f>
      </c>
      <c r="O18">
        <f>(I18*21)/100</f>
      </c>
      <c t="s">
        <v>17</v>
      </c>
    </row>
    <row r="19" spans="1:5" ht="12.7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63.75">
      <c r="A21" t="s">
        <v>46</v>
      </c>
      <c r="E21" s="29" t="s">
        <v>54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55</v>
      </c>
      <c s="32">
        <f>0+I9</f>
      </c>
      <c r="O3" t="s">
        <v>12</v>
      </c>
      <c t="s">
        <v>17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17</v>
      </c>
    </row>
    <row r="5" spans="1:16" ht="12.75" customHeight="1">
      <c r="A5" t="s">
        <v>10</v>
      </c>
      <c s="12" t="s">
        <v>11</v>
      </c>
      <c s="13" t="s">
        <v>55</v>
      </c>
      <c s="5"/>
      <c s="14" t="s">
        <v>19</v>
      </c>
      <c s="5"/>
      <c s="5"/>
      <c s="5"/>
      <c s="5"/>
      <c r="O5" t="s">
        <v>14</v>
      </c>
      <c t="s">
        <v>17</v>
      </c>
    </row>
    <row r="6" spans="1:9" ht="12.75" customHeight="1">
      <c r="A6" s="11" t="s">
        <v>20</v>
      </c>
      <c s="11" t="s">
        <v>22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21</v>
      </c>
      <c s="11" t="s">
        <v>15</v>
      </c>
      <c s="11" t="s">
        <v>17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21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</f>
      </c>
      <c>
        <f>0+O10+O14+O18+O22+O26+O30+O34+O38+O42+O46</f>
      </c>
    </row>
    <row r="10" spans="1:16" ht="12.75">
      <c r="A10" s="18" t="s">
        <v>38</v>
      </c>
      <c s="23" t="s">
        <v>16</v>
      </c>
      <c s="23" t="s">
        <v>56</v>
      </c>
      <c s="18" t="s">
        <v>57</v>
      </c>
      <c s="24" t="s">
        <v>58</v>
      </c>
      <c s="25" t="s">
        <v>42</v>
      </c>
      <c s="26">
        <v>1</v>
      </c>
      <c s="27">
        <v>0</v>
      </c>
      <c s="27">
        <f>ROUND(ROUND(H10,2)*ROUND(G10,1),2)</f>
      </c>
      <c r="O10">
        <f>(I10*21)/100</f>
      </c>
      <c t="s">
        <v>17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25.5">
      <c r="A14" s="18" t="s">
        <v>38</v>
      </c>
      <c s="23" t="s">
        <v>26</v>
      </c>
      <c s="23" t="s">
        <v>59</v>
      </c>
      <c s="18" t="s">
        <v>57</v>
      </c>
      <c s="24" t="s">
        <v>60</v>
      </c>
      <c s="25" t="s">
        <v>42</v>
      </c>
      <c s="26">
        <v>1</v>
      </c>
      <c s="27">
        <v>0</v>
      </c>
      <c s="27">
        <f>ROUND(ROUND(H14,2)*ROUND(G14,1),2)</f>
      </c>
      <c r="O14">
        <f>(I14*21)/100</f>
      </c>
      <c t="s">
        <v>17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25.5">
      <c r="A18" s="18" t="s">
        <v>38</v>
      </c>
      <c s="23" t="s">
        <v>28</v>
      </c>
      <c s="23" t="s">
        <v>61</v>
      </c>
      <c s="18" t="s">
        <v>57</v>
      </c>
      <c s="24" t="s">
        <v>62</v>
      </c>
      <c s="25" t="s">
        <v>42</v>
      </c>
      <c s="26">
        <v>1</v>
      </c>
      <c s="27">
        <v>0</v>
      </c>
      <c s="27">
        <f>ROUND(ROUND(H18,2)*ROUND(G18,1),2)</f>
      </c>
      <c r="O18">
        <f>(I18*21)/100</f>
      </c>
      <c t="s">
        <v>17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30</v>
      </c>
      <c s="23" t="s">
        <v>63</v>
      </c>
      <c s="18" t="s">
        <v>57</v>
      </c>
      <c s="24" t="s">
        <v>64</v>
      </c>
      <c s="25" t="s">
        <v>42</v>
      </c>
      <c s="26">
        <v>1</v>
      </c>
      <c s="27">
        <v>0</v>
      </c>
      <c s="27">
        <f>ROUND(ROUND(H22,2)*ROUND(G22,1),2)</f>
      </c>
      <c r="O22">
        <f>(I22*21)/100</f>
      </c>
      <c t="s">
        <v>17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12.75">
      <c r="A26" s="18" t="s">
        <v>38</v>
      </c>
      <c s="23" t="s">
        <v>65</v>
      </c>
      <c s="23" t="s">
        <v>66</v>
      </c>
      <c s="18" t="s">
        <v>57</v>
      </c>
      <c s="24" t="s">
        <v>67</v>
      </c>
      <c s="25" t="s">
        <v>42</v>
      </c>
      <c s="26">
        <v>1</v>
      </c>
      <c s="27">
        <v>0</v>
      </c>
      <c s="27">
        <f>ROUND(ROUND(H26,2)*ROUND(G26,1),2)</f>
      </c>
      <c r="O26">
        <f>(I26*21)/100</f>
      </c>
      <c t="s">
        <v>17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68</v>
      </c>
      <c s="23" t="s">
        <v>69</v>
      </c>
      <c s="18" t="s">
        <v>57</v>
      </c>
      <c s="24" t="s">
        <v>70</v>
      </c>
      <c s="25" t="s">
        <v>42</v>
      </c>
      <c s="26">
        <v>1</v>
      </c>
      <c s="27">
        <v>0</v>
      </c>
      <c s="27">
        <f>ROUND(ROUND(H30,2)*ROUND(G30,1),2)</f>
      </c>
      <c r="O30">
        <f>(I30*21)/100</f>
      </c>
      <c t="s">
        <v>17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12.75">
      <c r="A34" s="18" t="s">
        <v>38</v>
      </c>
      <c s="23" t="s">
        <v>71</v>
      </c>
      <c s="23" t="s">
        <v>72</v>
      </c>
      <c s="18" t="s">
        <v>57</v>
      </c>
      <c s="24" t="s">
        <v>73</v>
      </c>
      <c s="25" t="s">
        <v>42</v>
      </c>
      <c s="26">
        <v>1</v>
      </c>
      <c s="27">
        <v>0</v>
      </c>
      <c s="27">
        <f>ROUND(ROUND(H34,2)*ROUND(G34,1),2)</f>
      </c>
      <c r="O34">
        <f>(I34*21)/100</f>
      </c>
      <c t="s">
        <v>17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25.5">
      <c r="A38" s="18" t="s">
        <v>38</v>
      </c>
      <c s="23" t="s">
        <v>74</v>
      </c>
      <c s="23" t="s">
        <v>75</v>
      </c>
      <c s="18" t="s">
        <v>57</v>
      </c>
      <c s="24" t="s">
        <v>76</v>
      </c>
      <c s="25" t="s">
        <v>42</v>
      </c>
      <c s="26">
        <v>1</v>
      </c>
      <c s="27">
        <v>0</v>
      </c>
      <c s="27">
        <f>ROUND(ROUND(H38,2)*ROUND(G38,1),2)</f>
      </c>
      <c r="O38">
        <f>(I38*21)/100</f>
      </c>
      <c t="s">
        <v>17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12.75">
      <c r="A42" s="18" t="s">
        <v>38</v>
      </c>
      <c s="23" t="s">
        <v>77</v>
      </c>
      <c s="23" t="s">
        <v>78</v>
      </c>
      <c s="18" t="s">
        <v>57</v>
      </c>
      <c s="24" t="s">
        <v>79</v>
      </c>
      <c s="25" t="s">
        <v>42</v>
      </c>
      <c s="26">
        <v>1</v>
      </c>
      <c s="27">
        <v>0</v>
      </c>
      <c s="27">
        <f>ROUND(ROUND(H42,2)*ROUND(G42,1),2)</f>
      </c>
      <c r="O42">
        <f>(I42*21)/100</f>
      </c>
      <c t="s">
        <v>17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12.75">
      <c r="A46" s="18" t="s">
        <v>38</v>
      </c>
      <c s="23" t="s">
        <v>80</v>
      </c>
      <c s="23" t="s">
        <v>81</v>
      </c>
      <c s="18" t="s">
        <v>57</v>
      </c>
      <c s="24" t="s">
        <v>82</v>
      </c>
      <c s="25" t="s">
        <v>42</v>
      </c>
      <c s="26">
        <v>1</v>
      </c>
      <c s="27">
        <v>0</v>
      </c>
      <c s="27">
        <f>ROUND(ROUND(H46,2)*ROUND(G46,1),2)</f>
      </c>
      <c r="O46">
        <f>(I46*21)/100</f>
      </c>
      <c t="s">
        <v>17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0+O9+O14+O31+O40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84</v>
      </c>
      <c s="32">
        <f>0+I9+I14+I31+I40</f>
      </c>
      <c r="O3" t="s">
        <v>12</v>
      </c>
      <c t="s">
        <v>17</v>
      </c>
    </row>
    <row r="4" spans="1:16" ht="15" customHeight="1">
      <c r="A4" t="s">
        <v>6</v>
      </c>
      <c s="8" t="s">
        <v>7</v>
      </c>
      <c s="9" t="s">
        <v>83</v>
      </c>
      <c s="1"/>
      <c s="10" t="s">
        <v>5</v>
      </c>
      <c s="1"/>
      <c s="1"/>
      <c s="7"/>
      <c s="7"/>
      <c r="O4" t="s">
        <v>13</v>
      </c>
      <c t="s">
        <v>17</v>
      </c>
    </row>
    <row r="5" spans="1:16" ht="12.75" customHeight="1">
      <c r="A5" t="s">
        <v>10</v>
      </c>
      <c s="12" t="s">
        <v>11</v>
      </c>
      <c s="13" t="s">
        <v>84</v>
      </c>
      <c s="5"/>
      <c s="14" t="s">
        <v>85</v>
      </c>
      <c s="5"/>
      <c s="5"/>
      <c s="5"/>
      <c s="5"/>
      <c r="O5" t="s">
        <v>14</v>
      </c>
      <c t="s">
        <v>17</v>
      </c>
    </row>
    <row r="6" spans="1:9" ht="12.75" customHeight="1">
      <c r="A6" s="11" t="s">
        <v>20</v>
      </c>
      <c s="11" t="s">
        <v>22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21</v>
      </c>
      <c s="11" t="s">
        <v>15</v>
      </c>
      <c s="11" t="s">
        <v>17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21</v>
      </c>
      <c s="19"/>
      <c s="21" t="s">
        <v>37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38</v>
      </c>
      <c s="23" t="s">
        <v>15</v>
      </c>
      <c s="23" t="s">
        <v>86</v>
      </c>
      <c s="18" t="s">
        <v>87</v>
      </c>
      <c s="24" t="s">
        <v>88</v>
      </c>
      <c s="25" t="s">
        <v>89</v>
      </c>
      <c s="26">
        <v>65</v>
      </c>
      <c s="27">
        <v>0</v>
      </c>
      <c s="27">
        <f>ROUND(ROUND(H10,2)*ROUND(G10,1),2)</f>
      </c>
      <c r="O10">
        <f>(I10*21)/100</f>
      </c>
      <c t="s">
        <v>17</v>
      </c>
    </row>
    <row r="11" spans="1:5" ht="38.25">
      <c r="A11" s="28" t="s">
        <v>43</v>
      </c>
      <c r="E11" s="29" t="s">
        <v>90</v>
      </c>
    </row>
    <row r="12" spans="1:5" ht="12.75">
      <c r="A12" s="30" t="s">
        <v>45</v>
      </c>
      <c r="E12" s="31" t="s">
        <v>91</v>
      </c>
    </row>
    <row r="13" spans="1:5" ht="25.5">
      <c r="A13" t="s">
        <v>46</v>
      </c>
      <c r="E13" s="29" t="s">
        <v>92</v>
      </c>
    </row>
    <row r="14" spans="1:18" ht="12.75" customHeight="1">
      <c r="A14" s="5" t="s">
        <v>36</v>
      </c>
      <c s="5"/>
      <c s="35" t="s">
        <v>15</v>
      </c>
      <c s="5"/>
      <c s="21" t="s">
        <v>93</v>
      </c>
      <c s="5"/>
      <c s="5"/>
      <c s="5"/>
      <c s="36">
        <f>0+Q14</f>
      </c>
      <c r="O14">
        <f>0+R14</f>
      </c>
      <c r="Q14">
        <f>0+I15+I19+I23+I27</f>
      </c>
      <c>
        <f>0+O15+O19+O23+O27</f>
      </c>
    </row>
    <row r="15" spans="1:16" ht="12.75">
      <c r="A15" s="18" t="s">
        <v>38</v>
      </c>
      <c s="23" t="s">
        <v>17</v>
      </c>
      <c s="23" t="s">
        <v>94</v>
      </c>
      <c s="18" t="s">
        <v>40</v>
      </c>
      <c s="24" t="s">
        <v>95</v>
      </c>
      <c s="25" t="s">
        <v>96</v>
      </c>
      <c s="26">
        <v>810</v>
      </c>
      <c s="27">
        <v>0</v>
      </c>
      <c s="27">
        <f>ROUND(ROUND(H15,2)*ROUND(G15,1),2)</f>
      </c>
      <c r="O15">
        <f>(I15*21)/100</f>
      </c>
      <c t="s">
        <v>17</v>
      </c>
    </row>
    <row r="16" spans="1:5" ht="76.5">
      <c r="A16" s="28" t="s">
        <v>43</v>
      </c>
      <c r="E16" s="29" t="s">
        <v>97</v>
      </c>
    </row>
    <row r="17" spans="1:5" ht="25.5">
      <c r="A17" s="30" t="s">
        <v>45</v>
      </c>
      <c r="E17" s="31" t="s">
        <v>98</v>
      </c>
    </row>
    <row r="18" spans="1:5" ht="25.5">
      <c r="A18" t="s">
        <v>46</v>
      </c>
      <c r="E18" s="29" t="s">
        <v>99</v>
      </c>
    </row>
    <row r="19" spans="1:16" ht="12.75">
      <c r="A19" s="18" t="s">
        <v>38</v>
      </c>
      <c s="23" t="s">
        <v>16</v>
      </c>
      <c s="23" t="s">
        <v>100</v>
      </c>
      <c s="18" t="s">
        <v>40</v>
      </c>
      <c s="24" t="s">
        <v>101</v>
      </c>
      <c s="25" t="s">
        <v>102</v>
      </c>
      <c s="26">
        <v>2700</v>
      </c>
      <c s="27">
        <v>0</v>
      </c>
      <c s="27">
        <f>ROUND(ROUND(H19,2)*ROUND(G19,1),2)</f>
      </c>
      <c r="O19">
        <f>(I19*21)/100</f>
      </c>
      <c t="s">
        <v>17</v>
      </c>
    </row>
    <row r="20" spans="1:5" ht="38.25">
      <c r="A20" s="28" t="s">
        <v>43</v>
      </c>
      <c r="E20" s="29" t="s">
        <v>103</v>
      </c>
    </row>
    <row r="21" spans="1:5" ht="25.5">
      <c r="A21" s="30" t="s">
        <v>45</v>
      </c>
      <c r="E21" s="31" t="s">
        <v>104</v>
      </c>
    </row>
    <row r="22" spans="1:5" ht="25.5">
      <c r="A22" t="s">
        <v>46</v>
      </c>
      <c r="E22" s="29" t="s">
        <v>105</v>
      </c>
    </row>
    <row r="23" spans="1:16" ht="12.75">
      <c r="A23" s="18" t="s">
        <v>38</v>
      </c>
      <c s="23" t="s">
        <v>28</v>
      </c>
      <c s="23" t="s">
        <v>106</v>
      </c>
      <c s="18" t="s">
        <v>40</v>
      </c>
      <c s="24" t="s">
        <v>107</v>
      </c>
      <c s="25" t="s">
        <v>96</v>
      </c>
      <c s="26">
        <v>32.5</v>
      </c>
      <c s="27">
        <v>0</v>
      </c>
      <c s="27">
        <f>ROUND(ROUND(H23,2)*ROUND(G23,1),2)</f>
      </c>
      <c r="O23">
        <f>(I23*21)/100</f>
      </c>
      <c t="s">
        <v>17</v>
      </c>
    </row>
    <row r="24" spans="1:5" ht="12.75">
      <c r="A24" s="28" t="s">
        <v>43</v>
      </c>
      <c r="E24" s="29" t="s">
        <v>108</v>
      </c>
    </row>
    <row r="25" spans="1:5" ht="25.5">
      <c r="A25" s="30" t="s">
        <v>45</v>
      </c>
      <c r="E25" s="31" t="s">
        <v>109</v>
      </c>
    </row>
    <row r="26" spans="1:5" ht="63.75">
      <c r="A26" t="s">
        <v>46</v>
      </c>
      <c r="E26" s="29" t="s">
        <v>110</v>
      </c>
    </row>
    <row r="27" spans="1:16" ht="12.75">
      <c r="A27" s="18" t="s">
        <v>38</v>
      </c>
      <c s="23" t="s">
        <v>68</v>
      </c>
      <c s="23" t="s">
        <v>111</v>
      </c>
      <c s="18" t="s">
        <v>40</v>
      </c>
      <c s="24" t="s">
        <v>112</v>
      </c>
      <c s="25" t="s">
        <v>96</v>
      </c>
      <c s="26">
        <v>32.5</v>
      </c>
      <c s="27">
        <v>0</v>
      </c>
      <c s="27">
        <f>ROUND(ROUND(H27,2)*ROUND(G27,1),2)</f>
      </c>
      <c r="O27">
        <f>(I27*21)/100</f>
      </c>
      <c t="s">
        <v>17</v>
      </c>
    </row>
    <row r="28" spans="1:5" ht="12.75">
      <c r="A28" s="28" t="s">
        <v>43</v>
      </c>
      <c r="E28" s="29" t="s">
        <v>113</v>
      </c>
    </row>
    <row r="29" spans="1:5" ht="25.5">
      <c r="A29" s="30" t="s">
        <v>45</v>
      </c>
      <c r="E29" s="31" t="s">
        <v>109</v>
      </c>
    </row>
    <row r="30" spans="1:5" ht="191.25">
      <c r="A30" t="s">
        <v>46</v>
      </c>
      <c r="E30" s="29" t="s">
        <v>114</v>
      </c>
    </row>
    <row r="31" spans="1:18" ht="12.75" customHeight="1">
      <c r="A31" s="5" t="s">
        <v>36</v>
      </c>
      <c s="5"/>
      <c s="35" t="s">
        <v>28</v>
      </c>
      <c s="5"/>
      <c s="21" t="s">
        <v>85</v>
      </c>
      <c s="5"/>
      <c s="5"/>
      <c s="5"/>
      <c s="36">
        <f>0+Q31</f>
      </c>
      <c r="O31">
        <f>0+R31</f>
      </c>
      <c r="Q31">
        <f>0+I32+I36</f>
      </c>
      <c>
        <f>0+O32+O36</f>
      </c>
    </row>
    <row r="32" spans="1:16" ht="12.75">
      <c r="A32" s="18" t="s">
        <v>38</v>
      </c>
      <c s="23" t="s">
        <v>115</v>
      </c>
      <c s="23" t="s">
        <v>116</v>
      </c>
      <c s="18" t="s">
        <v>117</v>
      </c>
      <c s="24" t="s">
        <v>118</v>
      </c>
      <c s="25" t="s">
        <v>119</v>
      </c>
      <c s="26">
        <v>16200</v>
      </c>
      <c s="27">
        <v>0</v>
      </c>
      <c s="27">
        <f>ROUND(ROUND(H32,2)*ROUND(G32,1),2)</f>
      </c>
      <c r="O32">
        <f>(I32*21)/100</f>
      </c>
      <c t="s">
        <v>17</v>
      </c>
    </row>
    <row r="33" spans="1:5" ht="12.75">
      <c r="A33" s="28" t="s">
        <v>43</v>
      </c>
      <c r="E33" s="29" t="s">
        <v>120</v>
      </c>
    </row>
    <row r="34" spans="1:5" ht="25.5">
      <c r="A34" s="30" t="s">
        <v>45</v>
      </c>
      <c r="E34" s="31" t="s">
        <v>121</v>
      </c>
    </row>
    <row r="35" spans="1:5" ht="51">
      <c r="A35" t="s">
        <v>46</v>
      </c>
      <c r="E35" s="29" t="s">
        <v>122</v>
      </c>
    </row>
    <row r="36" spans="1:16" ht="12.75">
      <c r="A36" s="18" t="s">
        <v>38</v>
      </c>
      <c s="23" t="s">
        <v>123</v>
      </c>
      <c s="23" t="s">
        <v>124</v>
      </c>
      <c s="18" t="s">
        <v>40</v>
      </c>
      <c s="24" t="s">
        <v>125</v>
      </c>
      <c s="25" t="s">
        <v>119</v>
      </c>
      <c s="26">
        <v>16200</v>
      </c>
      <c s="27">
        <v>0</v>
      </c>
      <c s="27">
        <f>ROUND(ROUND(H36,2)*ROUND(G36,1),2)</f>
      </c>
      <c r="O36">
        <f>(I36*21)/100</f>
      </c>
      <c t="s">
        <v>17</v>
      </c>
    </row>
    <row r="37" spans="1:5" ht="51">
      <c r="A37" s="28" t="s">
        <v>43</v>
      </c>
      <c r="E37" s="29" t="s">
        <v>126</v>
      </c>
    </row>
    <row r="38" spans="1:5" ht="25.5">
      <c r="A38" s="30" t="s">
        <v>45</v>
      </c>
      <c r="E38" s="31" t="s">
        <v>121</v>
      </c>
    </row>
    <row r="39" spans="1:5" ht="140.25">
      <c r="A39" t="s">
        <v>46</v>
      </c>
      <c r="E39" s="29" t="s">
        <v>127</v>
      </c>
    </row>
    <row r="40" spans="1:18" ht="12.75" customHeight="1">
      <c r="A40" s="5" t="s">
        <v>36</v>
      </c>
      <c s="5"/>
      <c s="35" t="s">
        <v>33</v>
      </c>
      <c s="5"/>
      <c s="21" t="s">
        <v>128</v>
      </c>
      <c s="5"/>
      <c s="5"/>
      <c s="5"/>
      <c s="36">
        <f>0+Q40</f>
      </c>
      <c r="O40">
        <f>0+R40</f>
      </c>
      <c r="Q40">
        <f>0+I41+I45+I49+I53+I57+I61</f>
      </c>
      <c>
        <f>0+O41+O45+O49+O53+O57+O61</f>
      </c>
    </row>
    <row r="41" spans="1:16" ht="12.75">
      <c r="A41" s="18" t="s">
        <v>38</v>
      </c>
      <c s="23" t="s">
        <v>129</v>
      </c>
      <c s="23" t="s">
        <v>130</v>
      </c>
      <c s="18" t="s">
        <v>40</v>
      </c>
      <c s="24" t="s">
        <v>131</v>
      </c>
      <c s="25" t="s">
        <v>132</v>
      </c>
      <c s="26">
        <v>2</v>
      </c>
      <c s="27">
        <v>0</v>
      </c>
      <c s="27">
        <f>ROUND(ROUND(H41,2)*ROUND(G41,1),2)</f>
      </c>
      <c r="O41">
        <f>(I41*21)/100</f>
      </c>
      <c t="s">
        <v>17</v>
      </c>
    </row>
    <row r="42" spans="1:5" ht="12.75">
      <c r="A42" s="28" t="s">
        <v>43</v>
      </c>
      <c r="E42" s="29" t="s">
        <v>133</v>
      </c>
    </row>
    <row r="43" spans="1:5" ht="38.25">
      <c r="A43" s="30" t="s">
        <v>45</v>
      </c>
      <c r="E43" s="31" t="s">
        <v>134</v>
      </c>
    </row>
    <row r="44" spans="1:5" ht="51">
      <c r="A44" t="s">
        <v>46</v>
      </c>
      <c r="E44" s="29" t="s">
        <v>135</v>
      </c>
    </row>
    <row r="45" spans="1:16" ht="12.75">
      <c r="A45" s="18" t="s">
        <v>38</v>
      </c>
      <c s="23" t="s">
        <v>136</v>
      </c>
      <c s="23" t="s">
        <v>137</v>
      </c>
      <c s="18" t="s">
        <v>40</v>
      </c>
      <c s="24" t="s">
        <v>138</v>
      </c>
      <c s="25" t="s">
        <v>132</v>
      </c>
      <c s="26">
        <v>1</v>
      </c>
      <c s="27">
        <v>0</v>
      </c>
      <c s="27">
        <f>ROUND(ROUND(H45,2)*ROUND(G45,1),2)</f>
      </c>
      <c r="O45">
        <f>(I45*21)/100</f>
      </c>
      <c t="s">
        <v>17</v>
      </c>
    </row>
    <row r="46" spans="1:5" ht="12.75">
      <c r="A46" s="28" t="s">
        <v>43</v>
      </c>
      <c r="E46" s="29" t="s">
        <v>139</v>
      </c>
    </row>
    <row r="47" spans="1:5" ht="12.75">
      <c r="A47" s="30" t="s">
        <v>45</v>
      </c>
      <c r="E47" s="31" t="s">
        <v>140</v>
      </c>
    </row>
    <row r="48" spans="1:5" ht="12.75">
      <c r="A48" t="s">
        <v>46</v>
      </c>
      <c r="E48" s="29" t="s">
        <v>141</v>
      </c>
    </row>
    <row r="49" spans="1:16" ht="25.5">
      <c r="A49" s="18" t="s">
        <v>38</v>
      </c>
      <c s="23" t="s">
        <v>142</v>
      </c>
      <c s="23" t="s">
        <v>143</v>
      </c>
      <c s="18" t="s">
        <v>40</v>
      </c>
      <c s="24" t="s">
        <v>144</v>
      </c>
      <c s="25" t="s">
        <v>119</v>
      </c>
      <c s="26">
        <v>675</v>
      </c>
      <c s="27">
        <v>0</v>
      </c>
      <c s="27">
        <f>ROUND(ROUND(H49,2)*ROUND(G49,1),2)</f>
      </c>
      <c r="O49">
        <f>(I49*21)/100</f>
      </c>
      <c t="s">
        <v>17</v>
      </c>
    </row>
    <row r="50" spans="1:5" ht="12.75">
      <c r="A50" s="28" t="s">
        <v>43</v>
      </c>
      <c r="E50" s="29" t="s">
        <v>145</v>
      </c>
    </row>
    <row r="51" spans="1:5" ht="25.5">
      <c r="A51" s="30" t="s">
        <v>45</v>
      </c>
      <c r="E51" s="31" t="s">
        <v>146</v>
      </c>
    </row>
    <row r="52" spans="1:5" ht="38.25">
      <c r="A52" t="s">
        <v>46</v>
      </c>
      <c r="E52" s="29" t="s">
        <v>147</v>
      </c>
    </row>
    <row r="53" spans="1:16" ht="12.75">
      <c r="A53" s="18" t="s">
        <v>38</v>
      </c>
      <c s="23" t="s">
        <v>148</v>
      </c>
      <c s="23" t="s">
        <v>149</v>
      </c>
      <c s="18" t="s">
        <v>40</v>
      </c>
      <c s="24" t="s">
        <v>150</v>
      </c>
      <c s="25" t="s">
        <v>102</v>
      </c>
      <c s="26">
        <v>2700</v>
      </c>
      <c s="27">
        <v>0</v>
      </c>
      <c s="27">
        <f>ROUND(ROUND(H53,2)*ROUND(G53,1),2)</f>
      </c>
      <c r="O53">
        <f>(I53*21)/100</f>
      </c>
      <c t="s">
        <v>17</v>
      </c>
    </row>
    <row r="54" spans="1:5" ht="38.25">
      <c r="A54" s="28" t="s">
        <v>43</v>
      </c>
      <c r="E54" s="29" t="s">
        <v>151</v>
      </c>
    </row>
    <row r="55" spans="1:5" ht="25.5">
      <c r="A55" s="30" t="s">
        <v>45</v>
      </c>
      <c r="E55" s="31" t="s">
        <v>152</v>
      </c>
    </row>
    <row r="56" spans="1:5" ht="38.25">
      <c r="A56" t="s">
        <v>46</v>
      </c>
      <c r="E56" s="29" t="s">
        <v>153</v>
      </c>
    </row>
    <row r="57" spans="1:16" ht="12.75">
      <c r="A57" s="18" t="s">
        <v>38</v>
      </c>
      <c s="23" t="s">
        <v>154</v>
      </c>
      <c s="23" t="s">
        <v>155</v>
      </c>
      <c s="18" t="s">
        <v>40</v>
      </c>
      <c s="24" t="s">
        <v>156</v>
      </c>
      <c s="25" t="s">
        <v>119</v>
      </c>
      <c s="26">
        <v>16200</v>
      </c>
      <c s="27">
        <v>0</v>
      </c>
      <c s="27">
        <f>ROUND(ROUND(H57,2)*ROUND(G57,1),2)</f>
      </c>
      <c r="O57">
        <f>(I57*21)/100</f>
      </c>
      <c t="s">
        <v>17</v>
      </c>
    </row>
    <row r="58" spans="1:5" ht="12.75">
      <c r="A58" s="28" t="s">
        <v>43</v>
      </c>
      <c r="E58" s="29" t="s">
        <v>157</v>
      </c>
    </row>
    <row r="59" spans="1:5" ht="25.5">
      <c r="A59" s="30" t="s">
        <v>45</v>
      </c>
      <c r="E59" s="31" t="s">
        <v>121</v>
      </c>
    </row>
    <row r="60" spans="1:5" ht="25.5">
      <c r="A60" t="s">
        <v>46</v>
      </c>
      <c r="E60" s="29" t="s">
        <v>158</v>
      </c>
    </row>
    <row r="61" spans="1:16" ht="12.75">
      <c r="A61" s="18" t="s">
        <v>38</v>
      </c>
      <c s="23" t="s">
        <v>159</v>
      </c>
      <c s="23" t="s">
        <v>160</v>
      </c>
      <c s="18" t="s">
        <v>40</v>
      </c>
      <c s="24" t="s">
        <v>161</v>
      </c>
      <c s="25" t="s">
        <v>119</v>
      </c>
      <c s="26">
        <v>16200</v>
      </c>
      <c s="27">
        <v>0</v>
      </c>
      <c s="27">
        <f>ROUND(ROUND(H61,2)*ROUND(G61,1),2)</f>
      </c>
      <c r="O61">
        <f>(I61*21)/100</f>
      </c>
      <c t="s">
        <v>17</v>
      </c>
    </row>
    <row r="62" spans="1:5" ht="12.75">
      <c r="A62" s="28" t="s">
        <v>43</v>
      </c>
      <c r="E62" s="29" t="s">
        <v>157</v>
      </c>
    </row>
    <row r="63" spans="1:5" ht="25.5">
      <c r="A63" s="30" t="s">
        <v>45</v>
      </c>
      <c r="E63" s="31" t="s">
        <v>121</v>
      </c>
    </row>
    <row r="64" spans="1:5" ht="25.5">
      <c r="A64" t="s">
        <v>46</v>
      </c>
      <c r="E64" s="29" t="s">
        <v>158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162</v>
      </c>
      <c s="32">
        <f>0+I9</f>
      </c>
      <c r="O3" t="s">
        <v>12</v>
      </c>
      <c t="s">
        <v>17</v>
      </c>
    </row>
    <row r="4" spans="1:16" ht="15" customHeight="1">
      <c r="A4" t="s">
        <v>6</v>
      </c>
      <c s="8" t="s">
        <v>7</v>
      </c>
      <c s="9" t="s">
        <v>83</v>
      </c>
      <c s="1"/>
      <c s="10" t="s">
        <v>5</v>
      </c>
      <c s="1"/>
      <c s="1"/>
      <c s="7"/>
      <c s="7"/>
      <c r="O4" t="s">
        <v>13</v>
      </c>
      <c t="s">
        <v>17</v>
      </c>
    </row>
    <row r="5" spans="1:16" ht="12.75" customHeight="1">
      <c r="A5" t="s">
        <v>10</v>
      </c>
      <c s="12" t="s">
        <v>11</v>
      </c>
      <c s="13" t="s">
        <v>162</v>
      </c>
      <c s="5"/>
      <c s="14" t="s">
        <v>163</v>
      </c>
      <c s="5"/>
      <c s="5"/>
      <c s="5"/>
      <c s="5"/>
      <c r="O5" t="s">
        <v>14</v>
      </c>
      <c t="s">
        <v>17</v>
      </c>
    </row>
    <row r="6" spans="1:9" ht="12.75" customHeight="1">
      <c r="A6" s="11" t="s">
        <v>20</v>
      </c>
      <c s="11" t="s">
        <v>22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21</v>
      </c>
      <c s="11" t="s">
        <v>15</v>
      </c>
      <c s="11" t="s">
        <v>17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28</v>
      </c>
      <c s="19"/>
      <c s="21" t="s">
        <v>85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38</v>
      </c>
      <c s="23" t="s">
        <v>16</v>
      </c>
      <c s="23" t="s">
        <v>164</v>
      </c>
      <c s="18" t="s">
        <v>87</v>
      </c>
      <c s="24" t="s">
        <v>165</v>
      </c>
      <c s="25" t="s">
        <v>102</v>
      </c>
      <c s="26">
        <v>487.5</v>
      </c>
      <c s="27">
        <v>0</v>
      </c>
      <c s="27">
        <f>ROUND(ROUND(H10,2)*ROUND(G10,1),2)</f>
      </c>
      <c r="O10">
        <f>(I10*21)/100</f>
      </c>
      <c t="s">
        <v>17</v>
      </c>
    </row>
    <row r="11" spans="1:5" ht="51">
      <c r="A11" s="28" t="s">
        <v>43</v>
      </c>
      <c r="E11" s="29" t="s">
        <v>166</v>
      </c>
    </row>
    <row r="12" spans="1:5" ht="25.5">
      <c r="A12" s="30" t="s">
        <v>45</v>
      </c>
      <c r="E12" s="31" t="s">
        <v>167</v>
      </c>
    </row>
    <row r="13" spans="1:5" ht="51">
      <c r="A13" t="s">
        <v>46</v>
      </c>
      <c r="E13" s="29" t="s">
        <v>168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169</v>
      </c>
      <c s="32">
        <f>0+I9</f>
      </c>
      <c r="O3" t="s">
        <v>12</v>
      </c>
      <c t="s">
        <v>17</v>
      </c>
    </row>
    <row r="4" spans="1:16" ht="15" customHeight="1">
      <c r="A4" t="s">
        <v>6</v>
      </c>
      <c s="8" t="s">
        <v>7</v>
      </c>
      <c s="9" t="s">
        <v>83</v>
      </c>
      <c s="1"/>
      <c s="10" t="s">
        <v>5</v>
      </c>
      <c s="1"/>
      <c s="1"/>
      <c s="7"/>
      <c s="7"/>
      <c r="O4" t="s">
        <v>13</v>
      </c>
      <c t="s">
        <v>17</v>
      </c>
    </row>
    <row r="5" spans="1:16" ht="12.75" customHeight="1">
      <c r="A5" t="s">
        <v>10</v>
      </c>
      <c s="12" t="s">
        <v>11</v>
      </c>
      <c s="13" t="s">
        <v>169</v>
      </c>
      <c s="5"/>
      <c s="14" t="s">
        <v>170</v>
      </c>
      <c s="5"/>
      <c s="5"/>
      <c s="5"/>
      <c s="5"/>
      <c r="O5" t="s">
        <v>14</v>
      </c>
      <c t="s">
        <v>17</v>
      </c>
    </row>
    <row r="6" spans="1:9" ht="12.75" customHeight="1">
      <c r="A6" s="11" t="s">
        <v>20</v>
      </c>
      <c s="11" t="s">
        <v>22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21</v>
      </c>
      <c s="11" t="s">
        <v>15</v>
      </c>
      <c s="11" t="s">
        <v>17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28</v>
      </c>
      <c s="19"/>
      <c s="21" t="s">
        <v>85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38</v>
      </c>
      <c s="23" t="s">
        <v>15</v>
      </c>
      <c s="23" t="s">
        <v>171</v>
      </c>
      <c s="18" t="s">
        <v>87</v>
      </c>
      <c s="24" t="s">
        <v>172</v>
      </c>
      <c s="25" t="s">
        <v>119</v>
      </c>
      <c s="26">
        <v>1560</v>
      </c>
      <c s="27">
        <v>0</v>
      </c>
      <c s="27">
        <f>ROUND(ROUND(H10,2)*ROUND(G10,1),2)</f>
      </c>
      <c r="O10">
        <f>(I10*21)/100</f>
      </c>
      <c t="s">
        <v>17</v>
      </c>
    </row>
    <row r="11" spans="1:5" ht="127.5">
      <c r="A11" s="28" t="s">
        <v>43</v>
      </c>
      <c r="E11" s="29" t="s">
        <v>173</v>
      </c>
    </row>
    <row r="12" spans="1:5" ht="25.5">
      <c r="A12" s="30" t="s">
        <v>45</v>
      </c>
      <c r="E12" s="31" t="s">
        <v>174</v>
      </c>
    </row>
    <row r="13" spans="1:5" ht="51">
      <c r="A13" t="s">
        <v>46</v>
      </c>
      <c r="E13" s="29" t="s">
        <v>122</v>
      </c>
    </row>
    <row r="14" spans="1:16" ht="12.75">
      <c r="A14" s="18" t="s">
        <v>38</v>
      </c>
      <c s="23" t="s">
        <v>17</v>
      </c>
      <c s="23" t="s">
        <v>175</v>
      </c>
      <c s="18" t="s">
        <v>87</v>
      </c>
      <c s="24" t="s">
        <v>176</v>
      </c>
      <c s="25" t="s">
        <v>119</v>
      </c>
      <c s="26">
        <v>1560</v>
      </c>
      <c s="27">
        <v>0</v>
      </c>
      <c s="27">
        <f>ROUND(ROUND(H14,2)*ROUND(G14,1),2)</f>
      </c>
      <c r="O14">
        <f>(I14*21)/100</f>
      </c>
      <c t="s">
        <v>17</v>
      </c>
    </row>
    <row r="15" spans="1:5" ht="127.5">
      <c r="A15" s="28" t="s">
        <v>43</v>
      </c>
      <c r="E15" s="29" t="s">
        <v>173</v>
      </c>
    </row>
    <row r="16" spans="1:5" ht="140.25">
      <c r="A16" s="30" t="s">
        <v>45</v>
      </c>
      <c r="E16" s="31" t="s">
        <v>177</v>
      </c>
    </row>
    <row r="17" spans="1:5" ht="51">
      <c r="A17" t="s">
        <v>46</v>
      </c>
      <c r="E17" s="29" t="s">
        <v>178</v>
      </c>
    </row>
    <row r="18" spans="1:16" ht="12.75">
      <c r="A18" s="18" t="s">
        <v>38</v>
      </c>
      <c s="23" t="s">
        <v>16</v>
      </c>
      <c s="23" t="s">
        <v>164</v>
      </c>
      <c s="18" t="s">
        <v>87</v>
      </c>
      <c s="24" t="s">
        <v>165</v>
      </c>
      <c s="25" t="s">
        <v>102</v>
      </c>
      <c s="26">
        <v>975</v>
      </c>
      <c s="27">
        <v>0</v>
      </c>
      <c s="27">
        <f>ROUND(ROUND(H18,2)*ROUND(G18,1),2)</f>
      </c>
      <c r="O18">
        <f>(I18*21)/100</f>
      </c>
      <c t="s">
        <v>17</v>
      </c>
    </row>
    <row r="19" spans="1:5" ht="127.5">
      <c r="A19" s="28" t="s">
        <v>43</v>
      </c>
      <c r="E19" s="29" t="s">
        <v>173</v>
      </c>
    </row>
    <row r="20" spans="1:5" ht="25.5">
      <c r="A20" s="30" t="s">
        <v>45</v>
      </c>
      <c r="E20" s="31" t="s">
        <v>179</v>
      </c>
    </row>
    <row r="21" spans="1:5" ht="51">
      <c r="A21" t="s">
        <v>46</v>
      </c>
      <c r="E21" s="29" t="s">
        <v>168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0+O9+O14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180</v>
      </c>
      <c s="32">
        <f>0+I9+I14</f>
      </c>
      <c r="O3" t="s">
        <v>12</v>
      </c>
      <c t="s">
        <v>17</v>
      </c>
    </row>
    <row r="4" spans="1:16" ht="15" customHeight="1">
      <c r="A4" t="s">
        <v>6</v>
      </c>
      <c s="8" t="s">
        <v>7</v>
      </c>
      <c s="9" t="s">
        <v>83</v>
      </c>
      <c s="1"/>
      <c s="10" t="s">
        <v>5</v>
      </c>
      <c s="1"/>
      <c s="1"/>
      <c s="7"/>
      <c s="7"/>
      <c r="O4" t="s">
        <v>13</v>
      </c>
      <c t="s">
        <v>17</v>
      </c>
    </row>
    <row r="5" spans="1:16" ht="12.75" customHeight="1">
      <c r="A5" t="s">
        <v>10</v>
      </c>
      <c s="12" t="s">
        <v>11</v>
      </c>
      <c s="13" t="s">
        <v>180</v>
      </c>
      <c s="5"/>
      <c s="14" t="s">
        <v>181</v>
      </c>
      <c s="5"/>
      <c s="5"/>
      <c s="5"/>
      <c s="5"/>
      <c r="O5" t="s">
        <v>14</v>
      </c>
      <c t="s">
        <v>17</v>
      </c>
    </row>
    <row r="6" spans="1:9" ht="12.75" customHeight="1">
      <c r="A6" s="11" t="s">
        <v>20</v>
      </c>
      <c s="11" t="s">
        <v>22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21</v>
      </c>
      <c s="11" t="s">
        <v>15</v>
      </c>
      <c s="11" t="s">
        <v>17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15</v>
      </c>
      <c s="19"/>
      <c s="21" t="s">
        <v>93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38</v>
      </c>
      <c s="23" t="s">
        <v>15</v>
      </c>
      <c s="23" t="s">
        <v>94</v>
      </c>
      <c s="18" t="s">
        <v>87</v>
      </c>
      <c s="24" t="s">
        <v>95</v>
      </c>
      <c s="25" t="s">
        <v>96</v>
      </c>
      <c s="26">
        <v>156</v>
      </c>
      <c s="27">
        <v>0</v>
      </c>
      <c s="27">
        <f>ROUND(ROUND(H10,2)*ROUND(G10,1),2)</f>
      </c>
      <c r="O10">
        <f>(I10*21)/100</f>
      </c>
      <c t="s">
        <v>17</v>
      </c>
    </row>
    <row r="11" spans="1:5" ht="63.75">
      <c r="A11" s="28" t="s">
        <v>43</v>
      </c>
      <c r="E11" s="29" t="s">
        <v>182</v>
      </c>
    </row>
    <row r="12" spans="1:5" ht="25.5">
      <c r="A12" s="30" t="s">
        <v>45</v>
      </c>
      <c r="E12" s="31" t="s">
        <v>183</v>
      </c>
    </row>
    <row r="13" spans="1:5" ht="25.5">
      <c r="A13" t="s">
        <v>46</v>
      </c>
      <c r="E13" s="29" t="s">
        <v>184</v>
      </c>
    </row>
    <row r="14" spans="1:18" ht="12.75" customHeight="1">
      <c r="A14" s="5" t="s">
        <v>36</v>
      </c>
      <c s="5"/>
      <c s="35" t="s">
        <v>28</v>
      </c>
      <c s="5"/>
      <c s="21" t="s">
        <v>85</v>
      </c>
      <c s="5"/>
      <c s="5"/>
      <c s="5"/>
      <c s="36">
        <f>0+Q14</f>
      </c>
      <c r="O14">
        <f>0+R14</f>
      </c>
      <c r="Q14">
        <f>0+I15+I19</f>
      </c>
      <c>
        <f>0+O15+O19</f>
      </c>
    </row>
    <row r="15" spans="1:16" ht="12.75">
      <c r="A15" s="18" t="s">
        <v>38</v>
      </c>
      <c s="23" t="s">
        <v>17</v>
      </c>
      <c s="23" t="s">
        <v>116</v>
      </c>
      <c s="18" t="s">
        <v>87</v>
      </c>
      <c s="24" t="s">
        <v>118</v>
      </c>
      <c s="25" t="s">
        <v>119</v>
      </c>
      <c s="26">
        <v>3120</v>
      </c>
      <c s="27">
        <v>0</v>
      </c>
      <c s="27">
        <f>ROUND(ROUND(H15,2)*ROUND(G15,1),2)</f>
      </c>
      <c r="O15">
        <f>(I15*21)/100</f>
      </c>
      <c t="s">
        <v>17</v>
      </c>
    </row>
    <row r="16" spans="1:5" ht="12.75">
      <c r="A16" s="28" t="s">
        <v>43</v>
      </c>
      <c r="E16" s="29" t="s">
        <v>120</v>
      </c>
    </row>
    <row r="17" spans="1:5" ht="25.5">
      <c r="A17" s="30" t="s">
        <v>45</v>
      </c>
      <c r="E17" s="31" t="s">
        <v>185</v>
      </c>
    </row>
    <row r="18" spans="1:5" ht="51">
      <c r="A18" t="s">
        <v>46</v>
      </c>
      <c r="E18" s="29" t="s">
        <v>122</v>
      </c>
    </row>
    <row r="19" spans="1:16" ht="12.75">
      <c r="A19" s="18" t="s">
        <v>38</v>
      </c>
      <c s="23" t="s">
        <v>16</v>
      </c>
      <c s="23" t="s">
        <v>186</v>
      </c>
      <c s="18" t="s">
        <v>87</v>
      </c>
      <c s="24" t="s">
        <v>187</v>
      </c>
      <c s="25" t="s">
        <v>119</v>
      </c>
      <c s="26">
        <v>3120</v>
      </c>
      <c s="27">
        <v>0</v>
      </c>
      <c s="27">
        <f>ROUND(ROUND(H19,2)*ROUND(G19,1),2)</f>
      </c>
      <c r="O19">
        <f>(I19*21)/100</f>
      </c>
      <c t="s">
        <v>17</v>
      </c>
    </row>
    <row r="20" spans="1:5" ht="25.5">
      <c r="A20" s="28" t="s">
        <v>43</v>
      </c>
      <c r="E20" s="29" t="s">
        <v>188</v>
      </c>
    </row>
    <row r="21" spans="1:5" ht="25.5">
      <c r="A21" s="30" t="s">
        <v>45</v>
      </c>
      <c r="E21" s="31" t="s">
        <v>185</v>
      </c>
    </row>
    <row r="22" spans="1:5" ht="140.25">
      <c r="A22" t="s">
        <v>46</v>
      </c>
      <c r="E22" s="29" t="s">
        <v>127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189</v>
      </c>
      <c s="32">
        <f>0+I8</f>
      </c>
      <c r="O3" t="s">
        <v>12</v>
      </c>
      <c t="s">
        <v>17</v>
      </c>
    </row>
    <row r="4" spans="1:16" ht="15" customHeight="1">
      <c r="A4" t="s">
        <v>6</v>
      </c>
      <c s="12" t="s">
        <v>11</v>
      </c>
      <c s="13" t="s">
        <v>189</v>
      </c>
      <c s="5"/>
      <c s="14" t="s">
        <v>190</v>
      </c>
      <c s="5"/>
      <c s="5"/>
      <c s="19"/>
      <c s="19"/>
      <c r="O4" t="s">
        <v>13</v>
      </c>
      <c t="s">
        <v>17</v>
      </c>
    </row>
    <row r="5" spans="1:16" ht="12.75" customHeight="1">
      <c r="A5" s="11" t="s">
        <v>20</v>
      </c>
      <c s="11" t="s">
        <v>22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21</v>
      </c>
      <c s="11" t="s">
        <v>15</v>
      </c>
      <c s="11" t="s">
        <v>17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21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15</v>
      </c>
      <c s="23" t="s">
        <v>191</v>
      </c>
      <c s="18" t="s">
        <v>192</v>
      </c>
      <c s="24" t="s">
        <v>193</v>
      </c>
      <c s="25" t="s">
        <v>42</v>
      </c>
      <c s="26">
        <v>1</v>
      </c>
      <c s="27">
        <v>0</v>
      </c>
      <c s="27">
        <f>ROUND(ROUND(H9,2)*ROUND(G9,1),2)</f>
      </c>
      <c r="O9">
        <f>(I9*21)/100</f>
      </c>
      <c t="s">
        <v>17</v>
      </c>
    </row>
    <row r="10" spans="1:5" ht="255">
      <c r="A10" s="28" t="s">
        <v>43</v>
      </c>
      <c r="E10" s="29" t="s">
        <v>194</v>
      </c>
    </row>
    <row r="11" spans="1:5" ht="12.75">
      <c r="A11" s="30" t="s">
        <v>45</v>
      </c>
      <c r="E11" s="31" t="s">
        <v>140</v>
      </c>
    </row>
    <row r="12" spans="1:5" ht="12.75">
      <c r="A12" t="s">
        <v>46</v>
      </c>
      <c r="E12" s="29" t="s">
        <v>195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